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 P\Dropbox\2_24\Kunnen\"/>
    </mc:Choice>
  </mc:AlternateContent>
  <xr:revisionPtr revIDLastSave="0" documentId="13_ncr:1_{60A231BE-F978-4750-BD93-8DC640551662}" xr6:coauthVersionLast="47" xr6:coauthVersionMax="47" xr10:uidLastSave="{00000000-0000-0000-0000-000000000000}"/>
  <bookViews>
    <workbookView xWindow="-108" yWindow="-108" windowWidth="30936" windowHeight="16896" xr2:uid="{734BFA9F-36DD-45AC-87BF-D443889DC1D0}"/>
  </bookViews>
  <sheets>
    <sheet name="Info" sheetId="4" r:id="rId1"/>
    <sheet name="Table S1" sheetId="1" r:id="rId2"/>
    <sheet name="Cmax drugs" sheetId="2" r:id="rId3"/>
    <sheet name="Cmax cosmetics" sheetId="3" r:id="rId4"/>
  </sheets>
  <definedNames>
    <definedName name="_ftn1" localSheetId="0">Info!$A$7</definedName>
    <definedName name="_ftnref1" localSheetId="0">Info!#REF!</definedName>
    <definedName name="_Hlk146095718" localSheetId="0">Info!$A$3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4" i="1"/>
  <c r="C33" i="2" l="1"/>
  <c r="F36" i="3" l="1"/>
  <c r="D21" i="3" l="1"/>
  <c r="F35" i="3"/>
  <c r="E35" i="3"/>
  <c r="E36" i="3" s="1"/>
  <c r="E9" i="3" l="1"/>
  <c r="E10" i="3" s="1"/>
  <c r="E11" i="3" s="1"/>
  <c r="E12" i="3" s="1"/>
  <c r="C21" i="3"/>
  <c r="C22" i="3" s="1"/>
  <c r="C23" i="3" s="1"/>
  <c r="C24" i="3" s="1"/>
  <c r="C10" i="3"/>
  <c r="C11" i="3" s="1"/>
  <c r="C12" i="3" s="1"/>
  <c r="D10" i="3"/>
  <c r="D11" i="3" s="1"/>
  <c r="D12" i="3" s="1"/>
  <c r="C9" i="3"/>
  <c r="B10" i="3"/>
  <c r="B11" i="3" s="1"/>
  <c r="B12" i="3" s="1"/>
  <c r="B22" i="3"/>
  <c r="B23" i="3" s="1"/>
  <c r="B24" i="3" s="1"/>
  <c r="B21" i="3"/>
  <c r="C33" i="3"/>
  <c r="C34" i="3" s="1"/>
  <c r="C35" i="3" s="1"/>
  <c r="C36" i="3" s="1"/>
  <c r="D33" i="3"/>
  <c r="D34" i="3" s="1"/>
  <c r="D35" i="3" s="1"/>
  <c r="D36" i="3" s="1"/>
  <c r="B33" i="3"/>
  <c r="B34" i="3" s="1"/>
  <c r="B35" i="3" s="1"/>
  <c r="B36" i="3" s="1"/>
  <c r="D18" i="3" l="1"/>
  <c r="D22" i="3" s="1"/>
  <c r="D23" i="3" s="1"/>
  <c r="D24" i="3" s="1"/>
  <c r="F24" i="2" l="1"/>
  <c r="E24" i="2"/>
  <c r="B33" i="2" l="1"/>
  <c r="B18" i="2"/>
  <c r="C35" i="2" l="1"/>
  <c r="B16" i="2"/>
  <c r="B17" i="2"/>
  <c r="B19" i="2"/>
  <c r="B57" i="2"/>
  <c r="B56" i="2"/>
  <c r="B32" i="2"/>
  <c r="C32" i="2"/>
  <c r="B34" i="2"/>
  <c r="C34" i="2"/>
  <c r="B54" i="2"/>
  <c r="B55" i="2"/>
  <c r="B36" i="2"/>
  <c r="C36" i="2"/>
  <c r="B15" i="2"/>
  <c r="B52" i="2"/>
  <c r="B53" i="2"/>
  <c r="B51" i="2"/>
  <c r="B37" i="2"/>
  <c r="C37" i="2"/>
  <c r="C38" i="2"/>
  <c r="B38" i="2"/>
  <c r="B35" i="2"/>
  <c r="B14" i="2"/>
  <c r="B13" i="2"/>
</calcChain>
</file>

<file path=xl/sharedStrings.xml><?xml version="1.0" encoding="utf-8"?>
<sst xmlns="http://schemas.openxmlformats.org/spreadsheetml/2006/main" count="282" uniqueCount="141">
  <si>
    <t>Compound</t>
  </si>
  <si>
    <t>Abbreviation</t>
  </si>
  <si>
    <t>CAS number</t>
  </si>
  <si>
    <t>Exposure (h)</t>
  </si>
  <si>
    <t>Vehicle control</t>
  </si>
  <si>
    <t>Valproic acid</t>
  </si>
  <si>
    <t>VPA</t>
  </si>
  <si>
    <t>1069-66-5</t>
  </si>
  <si>
    <t>8, 24, 48, 72</t>
  </si>
  <si>
    <t>Media</t>
  </si>
  <si>
    <t>Acetaminophen</t>
  </si>
  <si>
    <t>APAP</t>
  </si>
  <si>
    <t>103-90-2</t>
  </si>
  <si>
    <t>Cyclosporine A</t>
  </si>
  <si>
    <t>CSA</t>
  </si>
  <si>
    <t>59865-13-3</t>
  </si>
  <si>
    <t>0.1% DMSO</t>
  </si>
  <si>
    <t>Triclosan</t>
  </si>
  <si>
    <t>TCS</t>
  </si>
  <si>
    <t xml:space="preserve">3380-34-5 </t>
  </si>
  <si>
    <t>Butylated hydroxytoluene</t>
  </si>
  <si>
    <t>BHT</t>
  </si>
  <si>
    <t xml:space="preserve">128-37-0 </t>
  </si>
  <si>
    <t>0.3% DMSO</t>
  </si>
  <si>
    <t>2,7-Naphthalediol </t>
  </si>
  <si>
    <t>NPT</t>
  </si>
  <si>
    <t xml:space="preserve">582-17-2 </t>
  </si>
  <si>
    <r>
      <rPr>
        <b/>
        <sz val="11"/>
        <color theme="1"/>
        <rFont val="Calibri"/>
        <family val="2"/>
        <scheme val="minor"/>
      </rPr>
      <t xml:space="preserve">Table S1. </t>
    </r>
    <r>
      <rPr>
        <sz val="11"/>
        <color theme="1"/>
        <rFont val="Calibri"/>
        <family val="2"/>
        <scheme val="minor"/>
      </rPr>
      <t>Compound information and experimental treatment conditions used for transcriptomic analysis in primary human hepatocytes and HepaRG cells.</t>
    </r>
  </si>
  <si>
    <t>Max/min</t>
  </si>
  <si>
    <t>Reference</t>
  </si>
  <si>
    <t>MW</t>
  </si>
  <si>
    <t>ug/mL</t>
  </si>
  <si>
    <t>ug/umol</t>
  </si>
  <si>
    <t>mmol/L</t>
  </si>
  <si>
    <t xml:space="preserve">10.1358/mf.2003.25.7.778092 </t>
  </si>
  <si>
    <t>Sevilla-Tirado et al 2003</t>
  </si>
  <si>
    <t>Reference (Cmax)</t>
  </si>
  <si>
    <t>Valproic acid sodium</t>
  </si>
  <si>
    <t>10.1007/s40262-017-0553-1</t>
  </si>
  <si>
    <t>Georgoff et al 2018</t>
  </si>
  <si>
    <t>Cmax (1000 mg)</t>
  </si>
  <si>
    <t>Cmax (60 mg/kg)</t>
  </si>
  <si>
    <t>Cmax (140 mg/kg)</t>
  </si>
  <si>
    <t>umol/L</t>
  </si>
  <si>
    <t>ng/mL</t>
  </si>
  <si>
    <t>Gulati et al 1998</t>
  </si>
  <si>
    <t>Cmax (1000 mg oral)</t>
  </si>
  <si>
    <t>10.1358/mf.2008.30.1.1159648</t>
  </si>
  <si>
    <t>Farre et al 2008</t>
  </si>
  <si>
    <t>https://www.researchgate.net/publication/240641040</t>
  </si>
  <si>
    <t>Davis et al 1994</t>
  </si>
  <si>
    <t>Cmax (emulsion2 10 mg/kg)</t>
  </si>
  <si>
    <t>Parameters</t>
  </si>
  <si>
    <t>Cmax min (1000 mg oral)</t>
  </si>
  <si>
    <t>Cmax (30 mg/kg)</t>
  </si>
  <si>
    <t>Start dose: 5-7.5 mg/kg twice per day (10-15 mg/kg per day)</t>
  </si>
  <si>
    <t xml:space="preserve">10.1097/FTD.0b013e3181d5881f </t>
  </si>
  <si>
    <t>Duncan et al 2010</t>
  </si>
  <si>
    <t>Cmax (i.v. low range)</t>
  </si>
  <si>
    <t>Cmax (i.v. high range)</t>
  </si>
  <si>
    <t>Cmax (oral conventional 15 mg/kg)</t>
  </si>
  <si>
    <t>Cmax (oral emulsion1 10 mg/kg)</t>
  </si>
  <si>
    <t>https://pubmed.ncbi.nlm.nih.gov/7512905/</t>
  </si>
  <si>
    <t xml:space="preserve">10.1002/ana.410030105 </t>
  </si>
  <si>
    <t xml:space="preserve">10.1111/j.1365-2710.1995.tb00651.x </t>
  </si>
  <si>
    <t>Cmax free (22.8 mg/kg)</t>
  </si>
  <si>
    <t>Cmax total (22.8 mg/kg)</t>
  </si>
  <si>
    <t xml:space="preserve">10.1097/FTD.0000000000000875 </t>
  </si>
  <si>
    <t xml:space="preserve">Cmax </t>
  </si>
  <si>
    <t xml:space="preserve">10.1007/s00204-017-1930-0 </t>
  </si>
  <si>
    <t>Cmax (10 mg/kg)</t>
  </si>
  <si>
    <t xml:space="preserve">10.1111/j.1365-2125.1995.tb05722.x </t>
  </si>
  <si>
    <t xml:space="preserve">10.1007/s00204-017-1930-0; 10.1111/j.1365-2125.1995.tb05722.x </t>
  </si>
  <si>
    <t>https://doi.org/10.1111/j.1742-6723.2006.00873.x</t>
  </si>
  <si>
    <t>Cmax (75 mg/kg oral overdose immediate release)</t>
  </si>
  <si>
    <t>Cmax (75 mg/kg oral overdose extended release)</t>
  </si>
  <si>
    <t>Standard dose: 1000 mg oral per intake</t>
  </si>
  <si>
    <t>Cmax (overdose 10 g)</t>
  </si>
  <si>
    <t>Cmax (overdose 100 g)</t>
  </si>
  <si>
    <t>Cmax (overdose 50 g)</t>
  </si>
  <si>
    <t>Cmax (overdose 30 g)</t>
  </si>
  <si>
    <t>https://doi.org/10.1080/15563650.2022.2114361</t>
  </si>
  <si>
    <t>10.1358/mf.2003.25.7.778092; 10.1358/mf.2008.30.1.1159648</t>
  </si>
  <si>
    <t>conc. 1 (µM)</t>
  </si>
  <si>
    <t>conc. 2 (µM)</t>
  </si>
  <si>
    <t>conc. 4 (µM)</t>
  </si>
  <si>
    <t>conc. 5 (µM)</t>
  </si>
  <si>
    <t>conc. 6 (µM)</t>
  </si>
  <si>
    <t>conc. 7 (µM)</t>
  </si>
  <si>
    <t>Necrosis</t>
  </si>
  <si>
    <t>Steatosis</t>
  </si>
  <si>
    <t>Cholestasis</t>
  </si>
  <si>
    <t>Potential liver pathology</t>
  </si>
  <si>
    <t>conc. 3 (µM)</t>
  </si>
  <si>
    <t>2,7-naphthalenediol</t>
  </si>
  <si>
    <t>Absorption through the skin A (mean + 1SD) = 6.10 μg/cm²</t>
  </si>
  <si>
    <t>Skin Area surface SAS = 580 cm2</t>
  </si>
  <si>
    <t>Dermal absorption per treatment SAS x A x 0.001 = 3.54 mg</t>
  </si>
  <si>
    <t>Typical body weight of human = 60 kg</t>
  </si>
  <si>
    <t>Systemic exposure dose (SED) SAS x A x 0.001/60 = 0.06 mg/kg bw/d</t>
  </si>
  <si>
    <t>Typical blood volume of human = 5 L</t>
  </si>
  <si>
    <t>L</t>
  </si>
  <si>
    <t>mg/kg bw/d</t>
  </si>
  <si>
    <t>kg</t>
  </si>
  <si>
    <t>Molecular weight</t>
  </si>
  <si>
    <t>Standard dose: 20–30 mg/kg per day (range: 9–35 mg/kg per day). Usual dose: 900–2500 mg/day</t>
  </si>
  <si>
    <t>Cmax (oral 600 mg daily)</t>
  </si>
  <si>
    <t>g/mol</t>
  </si>
  <si>
    <t>mg</t>
  </si>
  <si>
    <t>mg/L</t>
  </si>
  <si>
    <t>Serum concentration max</t>
  </si>
  <si>
    <t>mM</t>
  </si>
  <si>
    <t>µM</t>
  </si>
  <si>
    <t>Butylated hydroxytoluene (BHT)</t>
  </si>
  <si>
    <t>Triclosan (TCS)</t>
  </si>
  <si>
    <t xml:space="preserve">Absorption per treatment </t>
  </si>
  <si>
    <t xml:space="preserve">Systemic exposure dose (SED) </t>
  </si>
  <si>
    <t>total max exposure</t>
  </si>
  <si>
    <t>oral exposure</t>
  </si>
  <si>
    <t>dermal exposure</t>
  </si>
  <si>
    <t>Toothpaste, deodorant stick, and hand soap</t>
  </si>
  <si>
    <t>Toothpaste</t>
  </si>
  <si>
    <t>Oxidative conditions</t>
  </si>
  <si>
    <t>Non-oxidative conditions</t>
  </si>
  <si>
    <t>NOAEL (rat)</t>
  </si>
  <si>
    <t>https://doi.org/10.1080/15287390600631706</t>
  </si>
  <si>
    <t>Max/Cmax</t>
  </si>
  <si>
    <t>Cmax low  (µM)</t>
  </si>
  <si>
    <t>Cmax high (µM)</t>
  </si>
  <si>
    <t>https://health.ec.europa.eu/system/files/2016-11/sccs_o_034_0.pdf</t>
  </si>
  <si>
    <t>https://ec.europa.eu/health/scientific_committees/consumer_safety/docs/sccs_o_054.pdf</t>
  </si>
  <si>
    <t>Paper</t>
  </si>
  <si>
    <t>https://health.ec.europa.eu/system/files/2022-08/sccs_o_257.pdf</t>
  </si>
  <si>
    <t>https://doi.org/10.1080/15287390600631706; https://ec.europa.eu/health/scientific_committees/consumer_safety/docs/sccs_o_054.pdf</t>
  </si>
  <si>
    <t xml:space="preserve">10.1111/j.1365-2710.1995.tb00651.x; 10.1002/ana.410030105 </t>
  </si>
  <si>
    <t>Kunnen et al.:</t>
  </si>
  <si>
    <r>
      <t>Qualitative and Quantitative Concentration-Response Modelling of Gene Co-expression Networks to Unlock Hepatotoxic Mechanisms for Next Generation Chemical Safety Assessment</t>
    </r>
    <r>
      <rPr>
        <b/>
        <sz val="18"/>
        <color theme="1"/>
        <rFont val="Arial"/>
        <family val="2"/>
      </rPr>
      <t xml:space="preserve"> </t>
    </r>
  </si>
  <si>
    <t>doi:10.14573/altex.2309201s1</t>
  </si>
  <si>
    <t>Supplementary data</t>
  </si>
  <si>
    <r>
      <t>Total C</t>
    </r>
    <r>
      <rPr>
        <vertAlign val="subscript"/>
        <sz val="9"/>
        <color theme="1"/>
        <rFont val="Arial"/>
        <family val="2"/>
      </rPr>
      <t>max</t>
    </r>
    <r>
      <rPr>
        <sz val="9"/>
        <color theme="1"/>
        <rFont val="Arial"/>
        <family val="2"/>
      </rPr>
      <t xml:space="preserve"> values for drugs were obtained from literature (see reference). Estimated C</t>
    </r>
    <r>
      <rPr>
        <vertAlign val="subscript"/>
        <sz val="9"/>
        <color theme="1"/>
        <rFont val="Arial"/>
        <family val="2"/>
      </rPr>
      <t>max</t>
    </r>
    <r>
      <rPr>
        <sz val="9"/>
        <color theme="1"/>
        <rFont val="Arial"/>
        <family val="2"/>
      </rPr>
      <t xml:space="preserve"> values were calculated for the cosmetic ingredients based on the absorption (see reference).</t>
    </r>
  </si>
  <si>
    <t>Tab. S1: Compound information and experimental treatment conditions used for transcriptomic analysis in primary human hepatocytes (PHH) and HepaRG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</si>
</sst>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2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0" applyFont="1"/>
  </cellXfs>
  <cellStyles count="2">
    <cellStyle name="Link" xfId="1" builtinId="8"/>
    <cellStyle name="Standard" xfId="0" builtinId="0"/>
  </cellStyles>
  <dxfs count="14"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7116F4-C519-475F-BE70-F5EBF8A3CCB7}" name="Table1" displayName="Table1" ref="A3:R9" totalsRowShown="0" headerRowDxfId="13">
  <autoFilter ref="A3:R9" xr:uid="{4B258D3B-760C-4F30-9872-B6D05F82F634}"/>
  <tableColumns count="18">
    <tableColumn id="1" xr3:uid="{29DDEE33-2855-468C-ACF1-FE6A324E7DC3}" name="Compound"/>
    <tableColumn id="2" xr3:uid="{33CDF43A-8D15-4AFC-97EA-AA452AFC6014}" name="Abbreviation"/>
    <tableColumn id="16" xr3:uid="{4039EB37-31BC-4A7B-AAA8-934ADCAB9B5D}" name="Potential liver pathology"/>
    <tableColumn id="3" xr3:uid="{12D5154D-6237-4FAC-992E-7242EE803685}" name="CAS number"/>
    <tableColumn id="4" xr3:uid="{F761EDF8-1EB3-48D6-82DA-F41A132CDA1C}" name="Exposure (h)" dataDxfId="12"/>
    <tableColumn id="12" xr3:uid="{6B7B5A0B-7C63-4360-8FB2-27A9251D1763}" name="conc. 1 (µM)" dataDxfId="11"/>
    <tableColumn id="11" xr3:uid="{BE37A988-5254-4923-8578-D76C3967BA73}" name="conc. 2 (µM)" dataDxfId="10"/>
    <tableColumn id="10" xr3:uid="{F9141174-8BC6-4071-9269-85A129EDF5B8}" name="conc. 3 (µM)" dataDxfId="9"/>
    <tableColumn id="9" xr3:uid="{85722C98-64FB-4D4B-822D-CC2CF1A935C4}" name="conc. 4 (µM)" dataDxfId="8"/>
    <tableColumn id="8" xr3:uid="{3F8F0365-83A0-4574-84A1-26596440F613}" name="conc. 5 (µM)" dataDxfId="7"/>
    <tableColumn id="7" xr3:uid="{4AA783A4-069F-4D8D-A8F3-954BA0444275}" name="conc. 6 (µM)" dataDxfId="6"/>
    <tableColumn id="6" xr3:uid="{344A5077-5E29-4F88-9B20-01FBDE04527B}" name="conc. 7 (µM)" dataDxfId="5"/>
    <tableColumn id="13" xr3:uid="{9F029E3E-6652-4461-BC99-5628F2F57A76}" name="Vehicle control" dataDxfId="4"/>
    <tableColumn id="14" xr3:uid="{57F96DAF-109D-4CC8-9237-95A4B71F14B5}" name="Max/min" dataDxfId="3"/>
    <tableColumn id="17" xr3:uid="{CB280AFD-B1BB-457D-891E-56C7C45DBE66}" name="Max/Cmax" dataDxfId="2">
      <calculatedColumnFormula>Table1[[#This Row],[conc. 7 (µM)]]/Table1[[#This Row],[Cmax high (µM)]]</calculatedColumnFormula>
    </tableColumn>
    <tableColumn id="19" xr3:uid="{8115D114-E4A8-41E0-BB4B-249175C12E2F}" name="Cmax low  (µM)" dataDxfId="1"/>
    <tableColumn id="18" xr3:uid="{2AC40505-4B1B-4123-91D5-CE4913AE53A6}" name="Cmax high (µM)" dataDxfId="0"/>
    <tableColumn id="15" xr3:uid="{355E59D5-6AE7-4111-9476-246C1E6D79EE}" name="Reference (Cmax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14573/altex.2309201s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doi.org/10.1111/j.1365-2710.1995.tb00651.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oi.org/10.1007/s00204-017-1930-0" TargetMode="External"/><Relationship Id="rId1" Type="http://schemas.openxmlformats.org/officeDocument/2006/relationships/hyperlink" Target="https://doi.org/10.1358/mf.2003.25.7.778092" TargetMode="External"/><Relationship Id="rId6" Type="http://schemas.openxmlformats.org/officeDocument/2006/relationships/hyperlink" Target="https://www.google.com/url?sa=i&amp;rct=j&amp;q=&amp;esrc=s&amp;source=web&amp;cd=&amp;cad=rja&amp;uact=8&amp;ved=0CAQQw7AJahcKEwig1MSKodf8AhUAAAAAHQAAAAAQAw&amp;url=https%3A%2F%2Fhealth.ec.europa.eu%2Fsystem%2Ffiles%2F2016-11%2Fsccs_o_034_0.pdf&amp;psig=AOvVaw0oz0vAslVZ1o3tARCBuuGz&amp;ust=1674342251163907" TargetMode="External"/><Relationship Id="rId5" Type="http://schemas.openxmlformats.org/officeDocument/2006/relationships/hyperlink" Target="https://health.ec.europa.eu/system/files/2022-08/sccs_o_257.pdf" TargetMode="External"/><Relationship Id="rId4" Type="http://schemas.openxmlformats.org/officeDocument/2006/relationships/hyperlink" Target="https://doi.org/10.1080/15287390600631706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esearchgate.net/publication/240641040" TargetMode="External"/><Relationship Id="rId13" Type="http://schemas.openxmlformats.org/officeDocument/2006/relationships/hyperlink" Target="https://doi.org/10.1111/j.1365-2710.1995.tb00651.x" TargetMode="External"/><Relationship Id="rId18" Type="http://schemas.openxmlformats.org/officeDocument/2006/relationships/hyperlink" Target="https://doi.org/10.1111/j.1742-6723.2006.00873.x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s://doi.org/10.1358/mf.2003.25.7.778092" TargetMode="External"/><Relationship Id="rId21" Type="http://schemas.openxmlformats.org/officeDocument/2006/relationships/hyperlink" Target="https://doi.org/10.1080/15563650.2022.2114361" TargetMode="External"/><Relationship Id="rId7" Type="http://schemas.openxmlformats.org/officeDocument/2006/relationships/hyperlink" Target="https://doi.org/10.1007%2Fs40262-017-0553-1" TargetMode="External"/><Relationship Id="rId12" Type="http://schemas.openxmlformats.org/officeDocument/2006/relationships/hyperlink" Target="https://doi.org/10.1002/ana.410030105" TargetMode="External"/><Relationship Id="rId17" Type="http://schemas.openxmlformats.org/officeDocument/2006/relationships/hyperlink" Target="https://doi.org/10.1111/j.1365-2125.1995.tb05722.x" TargetMode="External"/><Relationship Id="rId25" Type="http://schemas.openxmlformats.org/officeDocument/2006/relationships/hyperlink" Target="https://doi.org/10.1358/mf.2008.30.1.1159648" TargetMode="External"/><Relationship Id="rId2" Type="http://schemas.openxmlformats.org/officeDocument/2006/relationships/hyperlink" Target="https://doi.org/10.1007%2Fs40262-017-0553-1" TargetMode="External"/><Relationship Id="rId16" Type="http://schemas.openxmlformats.org/officeDocument/2006/relationships/hyperlink" Target="https://doi.org/10.1007/s00204-017-1930-0" TargetMode="External"/><Relationship Id="rId20" Type="http://schemas.openxmlformats.org/officeDocument/2006/relationships/hyperlink" Target="https://doi.org/10.1080/15563650.2022.2114361" TargetMode="External"/><Relationship Id="rId1" Type="http://schemas.openxmlformats.org/officeDocument/2006/relationships/hyperlink" Target="https://doi.org/10.1358/mf.2003.25.7.778092" TargetMode="External"/><Relationship Id="rId6" Type="http://schemas.openxmlformats.org/officeDocument/2006/relationships/hyperlink" Target="https://www.researchgate.net/publication/240641040" TargetMode="External"/><Relationship Id="rId11" Type="http://schemas.openxmlformats.org/officeDocument/2006/relationships/hyperlink" Target="https://pubmed.ncbi.nlm.nih.gov/7512905/" TargetMode="External"/><Relationship Id="rId24" Type="http://schemas.openxmlformats.org/officeDocument/2006/relationships/hyperlink" Target="https://doi.org/10.1358/mf.2003.25.7.778092" TargetMode="External"/><Relationship Id="rId5" Type="http://schemas.openxmlformats.org/officeDocument/2006/relationships/hyperlink" Target="https://doi.org/10.1358/mf.2008.30.1.1159648" TargetMode="External"/><Relationship Id="rId15" Type="http://schemas.openxmlformats.org/officeDocument/2006/relationships/hyperlink" Target="https://doi.org/10.1097/ftd.0000000000000875" TargetMode="External"/><Relationship Id="rId23" Type="http://schemas.openxmlformats.org/officeDocument/2006/relationships/hyperlink" Target="https://doi.org/10.1358/mf.2003.25.7.778092" TargetMode="External"/><Relationship Id="rId10" Type="http://schemas.openxmlformats.org/officeDocument/2006/relationships/hyperlink" Target="https://doi.org/10.1097/ftd.0b013e3181d5881f" TargetMode="External"/><Relationship Id="rId19" Type="http://schemas.openxmlformats.org/officeDocument/2006/relationships/hyperlink" Target="https://doi.org/10.1111/j.1742-6723.2006.00873.x" TargetMode="External"/><Relationship Id="rId4" Type="http://schemas.openxmlformats.org/officeDocument/2006/relationships/hyperlink" Target="https://doi.org/10.1007%2Fs40262-017-0553-1" TargetMode="External"/><Relationship Id="rId9" Type="http://schemas.openxmlformats.org/officeDocument/2006/relationships/hyperlink" Target="https://www.researchgate.net/publication/240641040" TargetMode="External"/><Relationship Id="rId14" Type="http://schemas.openxmlformats.org/officeDocument/2006/relationships/hyperlink" Target="https://doi.org/10.1111/j.1365-2710.1995.tb00651.x" TargetMode="External"/><Relationship Id="rId22" Type="http://schemas.openxmlformats.org/officeDocument/2006/relationships/hyperlink" Target="https://doi.org/10.1080/15563650.2022.211436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health/scientific_committees/consumer_safety/docs/sccs_o_054.pdf" TargetMode="External"/><Relationship Id="rId2" Type="http://schemas.openxmlformats.org/officeDocument/2006/relationships/hyperlink" Target="https://www.google.com/url?sa=i&amp;rct=j&amp;q=&amp;esrc=s&amp;source=web&amp;cd=&amp;cad=rja&amp;uact=8&amp;ved=0CAQQw7AJahcKEwig1MSKodf8AhUAAAAAHQAAAAAQAw&amp;url=https%3A%2F%2Fhealth.ec.europa.eu%2Fsystem%2Ffiles%2F2016-11%2Fsccs_o_034_0.pdf&amp;psig=AOvVaw0oz0vAslVZ1o3tARCBuuGz&amp;ust=1674342251163907" TargetMode="External"/><Relationship Id="rId1" Type="http://schemas.openxmlformats.org/officeDocument/2006/relationships/hyperlink" Target="https://doi.org/10.1080/15287390600631706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health.ec.europa.eu/system/files/2022-08/sccs_o_2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33F9-CC81-47C0-868B-850A0E8C596E}">
  <dimension ref="A2:A10"/>
  <sheetViews>
    <sheetView tabSelected="1" workbookViewId="0">
      <selection activeCell="N26" sqref="N26"/>
    </sheetView>
  </sheetViews>
  <sheetFormatPr baseColWidth="10" defaultRowHeight="14.4" x14ac:dyDescent="0.3"/>
  <sheetData>
    <row r="2" spans="1:1" x14ac:dyDescent="0.3">
      <c r="A2" s="7" t="s">
        <v>135</v>
      </c>
    </row>
    <row r="3" spans="1:1" ht="22.8" x14ac:dyDescent="0.3">
      <c r="A3" s="8" t="s">
        <v>136</v>
      </c>
    </row>
    <row r="4" spans="1:1" x14ac:dyDescent="0.3">
      <c r="A4" s="9"/>
    </row>
    <row r="5" spans="1:1" s="6" customFormat="1" x14ac:dyDescent="0.3">
      <c r="A5" s="6" t="s">
        <v>138</v>
      </c>
    </row>
    <row r="7" spans="1:1" x14ac:dyDescent="0.3">
      <c r="A7" s="10" t="s">
        <v>140</v>
      </c>
    </row>
    <row r="8" spans="1:1" ht="15" x14ac:dyDescent="0.3">
      <c r="A8" s="9" t="s">
        <v>139</v>
      </c>
    </row>
    <row r="10" spans="1:1" s="12" customFormat="1" ht="10.199999999999999" x14ac:dyDescent="0.2">
      <c r="A10" s="11" t="s">
        <v>137</v>
      </c>
    </row>
  </sheetData>
  <hyperlinks>
    <hyperlink ref="A10" r:id="rId1" xr:uid="{27C5265A-547D-4273-8EBF-F947A719BE7A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B32BB-3316-4951-8408-B4EA1E033CFC}">
  <dimension ref="A1:R9"/>
  <sheetViews>
    <sheetView workbookViewId="0"/>
  </sheetViews>
  <sheetFormatPr baseColWidth="10" defaultColWidth="8.88671875" defaultRowHeight="14.4" x14ac:dyDescent="0.3"/>
  <cols>
    <col min="1" max="1" width="24.88671875" customWidth="1"/>
    <col min="2" max="2" width="12.6640625" customWidth="1"/>
    <col min="3" max="3" width="15.6640625" customWidth="1"/>
    <col min="4" max="5" width="12.6640625" customWidth="1"/>
    <col min="6" max="17" width="11.6640625" customWidth="1"/>
    <col min="18" max="18" width="124.6640625" bestFit="1" customWidth="1"/>
  </cols>
  <sheetData>
    <row r="1" spans="1:18" x14ac:dyDescent="0.3">
      <c r="A1" t="s">
        <v>27</v>
      </c>
    </row>
    <row r="3" spans="1:18" ht="28.8" x14ac:dyDescent="0.3">
      <c r="A3" s="4" t="s">
        <v>0</v>
      </c>
      <c r="B3" s="4" t="s">
        <v>1</v>
      </c>
      <c r="C3" s="4" t="s">
        <v>92</v>
      </c>
      <c r="D3" s="4" t="s">
        <v>2</v>
      </c>
      <c r="E3" s="4" t="s">
        <v>3</v>
      </c>
      <c r="F3" s="4" t="s">
        <v>83</v>
      </c>
      <c r="G3" s="4" t="s">
        <v>84</v>
      </c>
      <c r="H3" s="4" t="s">
        <v>93</v>
      </c>
      <c r="I3" s="4" t="s">
        <v>85</v>
      </c>
      <c r="J3" s="4" t="s">
        <v>86</v>
      </c>
      <c r="K3" s="4" t="s">
        <v>87</v>
      </c>
      <c r="L3" s="4" t="s">
        <v>88</v>
      </c>
      <c r="M3" s="4" t="s">
        <v>4</v>
      </c>
      <c r="N3" s="4" t="s">
        <v>28</v>
      </c>
      <c r="O3" s="4" t="s">
        <v>126</v>
      </c>
      <c r="P3" s="4" t="s">
        <v>127</v>
      </c>
      <c r="Q3" s="4" t="s">
        <v>128</v>
      </c>
      <c r="R3" s="4" t="s">
        <v>36</v>
      </c>
    </row>
    <row r="4" spans="1:18" x14ac:dyDescent="0.3">
      <c r="A4" t="s">
        <v>10</v>
      </c>
      <c r="B4" t="s">
        <v>11</v>
      </c>
      <c r="C4" t="s">
        <v>89</v>
      </c>
      <c r="D4" t="s">
        <v>12</v>
      </c>
      <c r="E4" s="3" t="s">
        <v>8</v>
      </c>
      <c r="F4" s="3">
        <v>20</v>
      </c>
      <c r="G4" s="3">
        <v>100</v>
      </c>
      <c r="H4" s="3">
        <v>200</v>
      </c>
      <c r="I4" s="3">
        <v>500</v>
      </c>
      <c r="J4" s="3">
        <v>1000</v>
      </c>
      <c r="K4" s="3">
        <v>2000</v>
      </c>
      <c r="L4" s="3">
        <v>5000</v>
      </c>
      <c r="M4" s="3" t="s">
        <v>9</v>
      </c>
      <c r="N4" s="3">
        <v>250</v>
      </c>
      <c r="O4" s="5">
        <f>Table1[[#This Row],[conc. 7 (µM)]]/Table1[[#This Row],[Cmax high (µM)]]</f>
        <v>31.055900621118013</v>
      </c>
      <c r="P4" s="3">
        <v>139</v>
      </c>
      <c r="Q4" s="3">
        <v>161</v>
      </c>
      <c r="R4" s="2" t="s">
        <v>82</v>
      </c>
    </row>
    <row r="5" spans="1:18" x14ac:dyDescent="0.3">
      <c r="A5" t="s">
        <v>13</v>
      </c>
      <c r="B5" t="s">
        <v>14</v>
      </c>
      <c r="C5" t="s">
        <v>91</v>
      </c>
      <c r="D5" t="s">
        <v>15</v>
      </c>
      <c r="E5" s="3" t="s">
        <v>8</v>
      </c>
      <c r="F5" s="3">
        <v>0.1</v>
      </c>
      <c r="G5" s="3">
        <v>0.5</v>
      </c>
      <c r="H5" s="3">
        <v>1</v>
      </c>
      <c r="I5" s="3">
        <v>2</v>
      </c>
      <c r="J5" s="3">
        <v>5</v>
      </c>
      <c r="K5" s="3">
        <v>10</v>
      </c>
      <c r="L5" s="3">
        <v>20</v>
      </c>
      <c r="M5" s="3" t="s">
        <v>16</v>
      </c>
      <c r="N5" s="3">
        <v>200</v>
      </c>
      <c r="O5" s="5">
        <f>Table1[[#This Row],[conc. 7 (µM)]]/Table1[[#This Row],[Cmax high (µM)]]</f>
        <v>15.384615384615383</v>
      </c>
      <c r="P5" s="3">
        <v>0.7</v>
      </c>
      <c r="Q5" s="3">
        <v>1.3</v>
      </c>
      <c r="R5" s="2" t="s">
        <v>72</v>
      </c>
    </row>
    <row r="6" spans="1:18" x14ac:dyDescent="0.3">
      <c r="A6" t="s">
        <v>5</v>
      </c>
      <c r="B6" t="s">
        <v>6</v>
      </c>
      <c r="C6" t="s">
        <v>90</v>
      </c>
      <c r="D6" t="s">
        <v>7</v>
      </c>
      <c r="E6" s="3" t="s">
        <v>8</v>
      </c>
      <c r="F6" s="3">
        <v>100</v>
      </c>
      <c r="G6" s="3">
        <v>500</v>
      </c>
      <c r="H6" s="3">
        <v>1000</v>
      </c>
      <c r="I6" s="3">
        <v>2000</v>
      </c>
      <c r="J6" s="3">
        <v>4000</v>
      </c>
      <c r="K6" s="3">
        <v>8000</v>
      </c>
      <c r="L6" s="3">
        <v>16000</v>
      </c>
      <c r="M6" s="3" t="s">
        <v>9</v>
      </c>
      <c r="N6" s="3">
        <v>160</v>
      </c>
      <c r="O6" s="5">
        <f>Table1[[#This Row],[conc. 7 (µM)]]/Table1[[#This Row],[Cmax high (µM)]]</f>
        <v>23.564064801178205</v>
      </c>
      <c r="P6" s="3">
        <v>295</v>
      </c>
      <c r="Q6" s="3">
        <v>679</v>
      </c>
      <c r="R6" s="2" t="s">
        <v>134</v>
      </c>
    </row>
    <row r="7" spans="1:18" x14ac:dyDescent="0.3">
      <c r="A7" t="s">
        <v>20</v>
      </c>
      <c r="B7" t="s">
        <v>21</v>
      </c>
      <c r="C7" t="s">
        <v>89</v>
      </c>
      <c r="D7" t="s">
        <v>22</v>
      </c>
      <c r="E7" s="3" t="s">
        <v>8</v>
      </c>
      <c r="F7" s="3">
        <v>0.3</v>
      </c>
      <c r="G7" s="3">
        <v>1</v>
      </c>
      <c r="H7" s="3">
        <v>3</v>
      </c>
      <c r="I7" s="3">
        <v>10</v>
      </c>
      <c r="J7" s="3">
        <v>30</v>
      </c>
      <c r="K7" s="3">
        <v>100</v>
      </c>
      <c r="L7" s="3">
        <v>300</v>
      </c>
      <c r="M7" s="3" t="s">
        <v>23</v>
      </c>
      <c r="N7" s="3">
        <v>1000</v>
      </c>
      <c r="O7" s="5">
        <f>Table1[[#This Row],[conc. 7 (µM)]]/Table1[[#This Row],[Cmax high (µM)]]</f>
        <v>319.14893617021278</v>
      </c>
      <c r="P7" s="3">
        <v>0.41</v>
      </c>
      <c r="Q7" s="3">
        <v>0.94</v>
      </c>
      <c r="R7" s="2" t="s">
        <v>132</v>
      </c>
    </row>
    <row r="8" spans="1:18" x14ac:dyDescent="0.3">
      <c r="A8" t="s">
        <v>24</v>
      </c>
      <c r="B8" t="s">
        <v>25</v>
      </c>
      <c r="C8" t="s">
        <v>91</v>
      </c>
      <c r="D8" t="s">
        <v>26</v>
      </c>
      <c r="E8" s="3" t="s">
        <v>8</v>
      </c>
      <c r="F8" s="3">
        <v>0.3</v>
      </c>
      <c r="G8" s="3">
        <v>1</v>
      </c>
      <c r="H8" s="3">
        <v>3</v>
      </c>
      <c r="I8" s="3">
        <v>10</v>
      </c>
      <c r="J8" s="3">
        <v>30</v>
      </c>
      <c r="K8" s="3">
        <v>100</v>
      </c>
      <c r="L8" s="3">
        <v>300</v>
      </c>
      <c r="M8" s="3" t="s">
        <v>23</v>
      </c>
      <c r="N8" s="3">
        <v>1000</v>
      </c>
      <c r="O8" s="5">
        <f>Table1[[#This Row],[conc. 7 (µM)]]/Table1[[#This Row],[Cmax high (µM)]]</f>
        <v>67.873303167420815</v>
      </c>
      <c r="P8" s="3">
        <v>3.12</v>
      </c>
      <c r="Q8" s="3">
        <v>4.42</v>
      </c>
      <c r="R8" s="2" t="s">
        <v>129</v>
      </c>
    </row>
    <row r="9" spans="1:18" x14ac:dyDescent="0.3">
      <c r="A9" t="s">
        <v>17</v>
      </c>
      <c r="B9" t="s">
        <v>18</v>
      </c>
      <c r="C9" t="s">
        <v>90</v>
      </c>
      <c r="D9" t="s">
        <v>19</v>
      </c>
      <c r="E9" s="3" t="s">
        <v>8</v>
      </c>
      <c r="F9" s="3">
        <v>0.2</v>
      </c>
      <c r="G9" s="3">
        <v>1</v>
      </c>
      <c r="H9" s="3">
        <v>5</v>
      </c>
      <c r="I9" s="3">
        <v>10</v>
      </c>
      <c r="J9" s="3">
        <v>20</v>
      </c>
      <c r="K9" s="3">
        <v>40</v>
      </c>
      <c r="L9" s="3">
        <v>80</v>
      </c>
      <c r="M9" s="3" t="s">
        <v>16</v>
      </c>
      <c r="N9" s="3">
        <v>400</v>
      </c>
      <c r="O9" s="5">
        <f>Table1[[#This Row],[conc. 7 (µM)]]/Table1[[#This Row],[Cmax high (µM)]]</f>
        <v>106.66666666666667</v>
      </c>
      <c r="P9" s="3">
        <v>0.28999999999999998</v>
      </c>
      <c r="Q9" s="3">
        <v>0.75</v>
      </c>
      <c r="R9" s="2" t="s">
        <v>133</v>
      </c>
    </row>
  </sheetData>
  <hyperlinks>
    <hyperlink ref="R4" r:id="rId1" display="https://doi.org/10.1358/mf.2003.25.7.778092" xr:uid="{515D764C-E631-420B-9A1C-FA02CE679FD5}"/>
    <hyperlink ref="R5" r:id="rId2" display="https://doi.org/10.1007/s00204-017-1930-0" xr:uid="{42CADB2C-35E3-4734-88E3-A6977FA89567}"/>
    <hyperlink ref="R6" r:id="rId3" display="https://doi.org/10.1111/j.1365-2710.1995.tb00651.x" xr:uid="{FC29F977-2FC2-4A3F-9AE7-29DE54B0D9D0}"/>
    <hyperlink ref="R9" r:id="rId4" display="https://doi.org/10.1080/15287390600631706" xr:uid="{5BA1D086-E28D-4E86-8CDF-C98B7614C195}"/>
    <hyperlink ref="R7" r:id="rId5" xr:uid="{4B1E9AD8-73C7-44E1-9F47-7A916E2A4AF2}"/>
    <hyperlink ref="R8" r:id="rId6" display="https://www.google.com/url?sa=i&amp;rct=j&amp;q=&amp;esrc=s&amp;source=web&amp;cd=&amp;cad=rja&amp;uact=8&amp;ved=0CAQQw7AJahcKEwig1MSKodf8AhUAAAAAHQAAAAAQAw&amp;url=https%3A%2F%2Fhealth.ec.europa.eu%2Fsystem%2Ffiles%2F2016-11%2Fsccs_o_034_0.pdf&amp;psig=AOvVaw0oz0vAslVZ1o3tARCBuuGz&amp;ust=1674342251163907" xr:uid="{0812201E-E0E6-40BC-889D-49BA7CEDA0EB}"/>
  </hyperlinks>
  <pageMargins left="0.7" right="0.7" top="0.75" bottom="0.75" header="0.3" footer="0.3"/>
  <pageSetup paperSize="9" orientation="portrait" verticalDpi="0" r:id="rId7"/>
  <tableParts count="1"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3C7DC-4983-48DD-ABA2-F0FC41C1EF34}">
  <dimension ref="A1:G57"/>
  <sheetViews>
    <sheetView workbookViewId="0">
      <selection activeCell="A38" sqref="A38"/>
    </sheetView>
  </sheetViews>
  <sheetFormatPr baseColWidth="10" defaultColWidth="8.88671875" defaultRowHeight="14.4" x14ac:dyDescent="0.3"/>
  <cols>
    <col min="1" max="1" width="46.6640625" bestFit="1" customWidth="1"/>
    <col min="2" max="2" width="27.109375" bestFit="1" customWidth="1"/>
    <col min="3" max="3" width="12.33203125" bestFit="1" customWidth="1"/>
    <col min="4" max="4" width="8.5546875" bestFit="1" customWidth="1"/>
    <col min="5" max="5" width="50.109375" bestFit="1" customWidth="1"/>
    <col min="6" max="6" width="22.33203125" bestFit="1" customWidth="1"/>
  </cols>
  <sheetData>
    <row r="1" spans="1:6" x14ac:dyDescent="0.3">
      <c r="A1" s="6" t="s">
        <v>10</v>
      </c>
      <c r="B1" s="6" t="s">
        <v>76</v>
      </c>
    </row>
    <row r="2" spans="1:6" x14ac:dyDescent="0.3">
      <c r="B2" t="s">
        <v>52</v>
      </c>
      <c r="E2" t="s">
        <v>29</v>
      </c>
    </row>
    <row r="3" spans="1:6" x14ac:dyDescent="0.3">
      <c r="A3" t="s">
        <v>30</v>
      </c>
      <c r="B3">
        <v>151.16</v>
      </c>
      <c r="D3" t="s">
        <v>32</v>
      </c>
    </row>
    <row r="4" spans="1:6" x14ac:dyDescent="0.3">
      <c r="A4" t="s">
        <v>53</v>
      </c>
      <c r="B4">
        <v>17.98</v>
      </c>
      <c r="D4" t="s">
        <v>31</v>
      </c>
      <c r="E4" s="2" t="s">
        <v>34</v>
      </c>
      <c r="F4" t="s">
        <v>35</v>
      </c>
    </row>
    <row r="5" spans="1:6" x14ac:dyDescent="0.3">
      <c r="A5" t="s">
        <v>46</v>
      </c>
      <c r="B5">
        <v>20.73</v>
      </c>
      <c r="D5" t="s">
        <v>31</v>
      </c>
      <c r="E5" s="2" t="s">
        <v>34</v>
      </c>
      <c r="F5" t="s">
        <v>35</v>
      </c>
    </row>
    <row r="6" spans="1:6" x14ac:dyDescent="0.3">
      <c r="A6" t="s">
        <v>46</v>
      </c>
      <c r="B6">
        <v>24.3</v>
      </c>
      <c r="D6" t="s">
        <v>31</v>
      </c>
      <c r="E6" s="2" t="s">
        <v>47</v>
      </c>
      <c r="F6" t="s">
        <v>48</v>
      </c>
    </row>
    <row r="7" spans="1:6" x14ac:dyDescent="0.3">
      <c r="A7" t="s">
        <v>77</v>
      </c>
      <c r="B7">
        <v>155</v>
      </c>
      <c r="D7" t="s">
        <v>31</v>
      </c>
      <c r="E7" s="2" t="s">
        <v>81</v>
      </c>
    </row>
    <row r="8" spans="1:6" x14ac:dyDescent="0.3">
      <c r="A8" t="s">
        <v>80</v>
      </c>
      <c r="B8">
        <v>290</v>
      </c>
      <c r="D8" t="s">
        <v>31</v>
      </c>
      <c r="E8" s="2" t="s">
        <v>81</v>
      </c>
    </row>
    <row r="9" spans="1:6" x14ac:dyDescent="0.3">
      <c r="A9" t="s">
        <v>79</v>
      </c>
      <c r="B9">
        <v>349</v>
      </c>
      <c r="D9" t="s">
        <v>31</v>
      </c>
      <c r="E9" s="2" t="s">
        <v>81</v>
      </c>
    </row>
    <row r="10" spans="1:6" x14ac:dyDescent="0.3">
      <c r="A10" t="s">
        <v>78</v>
      </c>
      <c r="B10">
        <v>406</v>
      </c>
      <c r="D10" t="s">
        <v>31</v>
      </c>
      <c r="E10" s="2" t="s">
        <v>81</v>
      </c>
    </row>
    <row r="11" spans="1:6" x14ac:dyDescent="0.3">
      <c r="A11" t="s">
        <v>74</v>
      </c>
      <c r="B11" s="1">
        <v>0.20799999999999999</v>
      </c>
      <c r="D11" t="s">
        <v>33</v>
      </c>
      <c r="E11" s="2" t="s">
        <v>73</v>
      </c>
    </row>
    <row r="12" spans="1:6" x14ac:dyDescent="0.3">
      <c r="A12" t="s">
        <v>75</v>
      </c>
      <c r="B12" s="1">
        <v>0.48399999999999999</v>
      </c>
      <c r="D12" t="s">
        <v>33</v>
      </c>
      <c r="E12" s="2" t="s">
        <v>73</v>
      </c>
    </row>
    <row r="13" spans="1:6" x14ac:dyDescent="0.3">
      <c r="A13" t="s">
        <v>53</v>
      </c>
      <c r="B13" s="1">
        <f>B4/$B$3</f>
        <v>0.11894681132574755</v>
      </c>
      <c r="D13" t="s">
        <v>33</v>
      </c>
      <c r="E13" s="2" t="s">
        <v>34</v>
      </c>
    </row>
    <row r="14" spans="1:6" x14ac:dyDescent="0.3">
      <c r="A14" t="s">
        <v>46</v>
      </c>
      <c r="B14" s="1">
        <f>B5/$B$3</f>
        <v>0.13713945488224399</v>
      </c>
      <c r="D14" t="s">
        <v>33</v>
      </c>
      <c r="E14" s="2" t="s">
        <v>34</v>
      </c>
    </row>
    <row r="15" spans="1:6" x14ac:dyDescent="0.3">
      <c r="A15" t="s">
        <v>46</v>
      </c>
      <c r="B15" s="1">
        <f>B6/$B$3</f>
        <v>0.16075681397195027</v>
      </c>
      <c r="D15" t="s">
        <v>33</v>
      </c>
      <c r="E15" s="2" t="s">
        <v>47</v>
      </c>
    </row>
    <row r="16" spans="1:6" x14ac:dyDescent="0.3">
      <c r="A16" t="s">
        <v>77</v>
      </c>
      <c r="B16" s="1">
        <f t="shared" ref="B16:B19" si="0">B7/$B$3</f>
        <v>1.0254035459116169</v>
      </c>
      <c r="D16" t="s">
        <v>33</v>
      </c>
      <c r="E16" s="2" t="s">
        <v>81</v>
      </c>
    </row>
    <row r="17" spans="1:6" x14ac:dyDescent="0.3">
      <c r="A17" t="s">
        <v>80</v>
      </c>
      <c r="B17" s="1">
        <f t="shared" si="0"/>
        <v>1.9184969568668961</v>
      </c>
      <c r="D17" t="s">
        <v>33</v>
      </c>
      <c r="E17" s="2" t="s">
        <v>81</v>
      </c>
    </row>
    <row r="18" spans="1:6" x14ac:dyDescent="0.3">
      <c r="A18" t="s">
        <v>79</v>
      </c>
      <c r="B18" s="1">
        <f>B9/$B$3</f>
        <v>2.3088118549880923</v>
      </c>
      <c r="D18" t="s">
        <v>33</v>
      </c>
      <c r="E18" s="2" t="s">
        <v>81</v>
      </c>
    </row>
    <row r="19" spans="1:6" x14ac:dyDescent="0.3">
      <c r="A19" t="s">
        <v>78</v>
      </c>
      <c r="B19" s="1">
        <f t="shared" si="0"/>
        <v>2.6858957396136547</v>
      </c>
      <c r="D19" t="s">
        <v>33</v>
      </c>
      <c r="E19" s="2" t="s">
        <v>81</v>
      </c>
    </row>
    <row r="20" spans="1:6" x14ac:dyDescent="0.3">
      <c r="B20" s="1"/>
    </row>
    <row r="22" spans="1:6" x14ac:dyDescent="0.3">
      <c r="A22" s="6" t="s">
        <v>5</v>
      </c>
      <c r="B22" s="6" t="s">
        <v>105</v>
      </c>
    </row>
    <row r="23" spans="1:6" x14ac:dyDescent="0.3">
      <c r="B23" t="s">
        <v>37</v>
      </c>
      <c r="C23" t="s">
        <v>5</v>
      </c>
    </row>
    <row r="24" spans="1:6" x14ac:dyDescent="0.3">
      <c r="A24" t="s">
        <v>30</v>
      </c>
      <c r="B24">
        <v>166.19</v>
      </c>
      <c r="C24">
        <v>144.21</v>
      </c>
      <c r="D24" t="s">
        <v>32</v>
      </c>
      <c r="E24">
        <f>B24/C24</f>
        <v>1.1524166146591774</v>
      </c>
      <c r="F24">
        <f>288/250</f>
        <v>1.1519999999999999</v>
      </c>
    </row>
    <row r="25" spans="1:6" x14ac:dyDescent="0.3">
      <c r="A25" t="s">
        <v>65</v>
      </c>
      <c r="B25">
        <v>13.2</v>
      </c>
      <c r="C25">
        <v>13.2</v>
      </c>
      <c r="D25" t="s">
        <v>31</v>
      </c>
      <c r="E25" s="2" t="s">
        <v>64</v>
      </c>
    </row>
    <row r="26" spans="1:6" x14ac:dyDescent="0.3">
      <c r="A26" t="s">
        <v>66</v>
      </c>
      <c r="B26">
        <v>97.9</v>
      </c>
      <c r="C26">
        <v>97.9</v>
      </c>
      <c r="D26" t="s">
        <v>31</v>
      </c>
      <c r="E26" s="2" t="s">
        <v>64</v>
      </c>
    </row>
    <row r="27" spans="1:6" x14ac:dyDescent="0.3">
      <c r="A27" t="s">
        <v>106</v>
      </c>
      <c r="B27">
        <v>42.5</v>
      </c>
      <c r="C27">
        <v>42.5</v>
      </c>
      <c r="D27" t="s">
        <v>31</v>
      </c>
      <c r="E27" s="2" t="s">
        <v>63</v>
      </c>
    </row>
    <row r="28" spans="1:6" x14ac:dyDescent="0.3">
      <c r="A28" t="s">
        <v>40</v>
      </c>
      <c r="B28">
        <v>135</v>
      </c>
      <c r="C28">
        <v>135</v>
      </c>
      <c r="D28" t="s">
        <v>31</v>
      </c>
      <c r="E28" s="2" t="s">
        <v>62</v>
      </c>
      <c r="F28" t="s">
        <v>50</v>
      </c>
    </row>
    <row r="29" spans="1:6" x14ac:dyDescent="0.3">
      <c r="A29" t="s">
        <v>54</v>
      </c>
      <c r="B29">
        <v>235</v>
      </c>
      <c r="C29">
        <v>235</v>
      </c>
      <c r="D29" t="s">
        <v>31</v>
      </c>
      <c r="E29" s="2" t="s">
        <v>38</v>
      </c>
      <c r="F29" t="s">
        <v>39</v>
      </c>
    </row>
    <row r="30" spans="1:6" x14ac:dyDescent="0.3">
      <c r="A30" t="s">
        <v>41</v>
      </c>
      <c r="B30">
        <v>248</v>
      </c>
      <c r="C30">
        <v>248</v>
      </c>
      <c r="D30" t="s">
        <v>31</v>
      </c>
      <c r="E30" s="2" t="s">
        <v>38</v>
      </c>
      <c r="F30" t="s">
        <v>39</v>
      </c>
    </row>
    <row r="31" spans="1:6" x14ac:dyDescent="0.3">
      <c r="A31" t="s">
        <v>42</v>
      </c>
      <c r="B31">
        <v>1271</v>
      </c>
      <c r="C31">
        <v>1271</v>
      </c>
      <c r="D31" t="s">
        <v>31</v>
      </c>
      <c r="E31" s="2" t="s">
        <v>38</v>
      </c>
      <c r="F31" t="s">
        <v>39</v>
      </c>
    </row>
    <row r="32" spans="1:6" x14ac:dyDescent="0.3">
      <c r="A32" t="s">
        <v>65</v>
      </c>
      <c r="B32" s="1">
        <f t="shared" ref="B32" si="1">B25/$B$24</f>
        <v>7.9427161682411693E-2</v>
      </c>
      <c r="C32" s="1">
        <f t="shared" ref="C32" si="2">C25/$C$24</f>
        <v>9.1533180778032033E-2</v>
      </c>
      <c r="D32" t="s">
        <v>33</v>
      </c>
      <c r="E32" s="2"/>
    </row>
    <row r="33" spans="1:7" x14ac:dyDescent="0.3">
      <c r="A33" t="s">
        <v>66</v>
      </c>
      <c r="B33" s="1">
        <f t="shared" ref="B33:B38" si="3">B26/$B$24</f>
        <v>0.58908478247788676</v>
      </c>
      <c r="C33" s="1">
        <f t="shared" ref="C33:C38" si="4">C26/$C$24</f>
        <v>0.67887109077040431</v>
      </c>
      <c r="D33" t="s">
        <v>33</v>
      </c>
      <c r="E33" s="2"/>
    </row>
    <row r="34" spans="1:7" x14ac:dyDescent="0.3">
      <c r="A34" t="s">
        <v>106</v>
      </c>
      <c r="B34" s="1">
        <f t="shared" si="3"/>
        <v>0.2557313917804922</v>
      </c>
      <c r="C34" s="1">
        <f t="shared" si="4"/>
        <v>0.29470910477775464</v>
      </c>
      <c r="D34" t="s">
        <v>33</v>
      </c>
      <c r="E34" s="2"/>
    </row>
    <row r="35" spans="1:7" x14ac:dyDescent="0.3">
      <c r="A35" t="s">
        <v>40</v>
      </c>
      <c r="B35" s="1">
        <f t="shared" si="3"/>
        <v>0.81232324447921056</v>
      </c>
      <c r="C35" s="1">
        <f t="shared" si="4"/>
        <v>0.9361348034116912</v>
      </c>
      <c r="D35" t="s">
        <v>33</v>
      </c>
    </row>
    <row r="36" spans="1:7" x14ac:dyDescent="0.3">
      <c r="A36" t="s">
        <v>54</v>
      </c>
      <c r="B36" s="1">
        <f t="shared" si="3"/>
        <v>1.4140441663156629</v>
      </c>
      <c r="C36" s="1">
        <f t="shared" si="4"/>
        <v>1.629567991124055</v>
      </c>
      <c r="D36" t="s">
        <v>33</v>
      </c>
    </row>
    <row r="37" spans="1:7" x14ac:dyDescent="0.3">
      <c r="A37" t="s">
        <v>41</v>
      </c>
      <c r="B37" s="1">
        <f t="shared" si="3"/>
        <v>1.4922678861544016</v>
      </c>
      <c r="C37" s="1">
        <f t="shared" si="4"/>
        <v>1.7197143055266624</v>
      </c>
      <c r="D37" t="s">
        <v>33</v>
      </c>
    </row>
    <row r="38" spans="1:7" x14ac:dyDescent="0.3">
      <c r="A38" t="s">
        <v>42</v>
      </c>
      <c r="B38" s="1">
        <f t="shared" si="3"/>
        <v>7.6478729165413082</v>
      </c>
      <c r="C38" s="1">
        <f t="shared" si="4"/>
        <v>8.8135358158241441</v>
      </c>
      <c r="D38" t="s">
        <v>33</v>
      </c>
    </row>
    <row r="39" spans="1:7" x14ac:dyDescent="0.3">
      <c r="B39" s="1"/>
      <c r="C39" s="1"/>
    </row>
    <row r="41" spans="1:7" x14ac:dyDescent="0.3">
      <c r="A41" s="6" t="s">
        <v>13</v>
      </c>
      <c r="B41" s="6" t="s">
        <v>55</v>
      </c>
    </row>
    <row r="42" spans="1:7" x14ac:dyDescent="0.3">
      <c r="B42" t="s">
        <v>52</v>
      </c>
    </row>
    <row r="43" spans="1:7" x14ac:dyDescent="0.3">
      <c r="A43" t="s">
        <v>30</v>
      </c>
      <c r="B43">
        <v>1202.6099999999999</v>
      </c>
      <c r="D43" t="s">
        <v>32</v>
      </c>
    </row>
    <row r="44" spans="1:7" x14ac:dyDescent="0.3">
      <c r="A44" t="s">
        <v>60</v>
      </c>
      <c r="B44">
        <v>950.61</v>
      </c>
      <c r="D44" t="s">
        <v>44</v>
      </c>
      <c r="E44" s="2" t="s">
        <v>49</v>
      </c>
      <c r="F44" t="s">
        <v>45</v>
      </c>
      <c r="G44" s="2" t="s">
        <v>69</v>
      </c>
    </row>
    <row r="45" spans="1:7" x14ac:dyDescent="0.3">
      <c r="A45" t="s">
        <v>61</v>
      </c>
      <c r="B45">
        <v>1571.7</v>
      </c>
      <c r="D45" t="s">
        <v>44</v>
      </c>
      <c r="E45" s="2" t="s">
        <v>49</v>
      </c>
      <c r="F45" t="s">
        <v>45</v>
      </c>
    </row>
    <row r="46" spans="1:7" x14ac:dyDescent="0.3">
      <c r="A46" t="s">
        <v>51</v>
      </c>
      <c r="B46">
        <v>1600.63</v>
      </c>
      <c r="D46" t="s">
        <v>44</v>
      </c>
      <c r="E46" s="2" t="s">
        <v>49</v>
      </c>
      <c r="F46" t="s">
        <v>45</v>
      </c>
    </row>
    <row r="47" spans="1:7" x14ac:dyDescent="0.3">
      <c r="A47" t="s">
        <v>58</v>
      </c>
      <c r="B47">
        <v>617</v>
      </c>
      <c r="D47" t="s">
        <v>44</v>
      </c>
      <c r="E47" s="2" t="s">
        <v>56</v>
      </c>
      <c r="F47" t="s">
        <v>57</v>
      </c>
    </row>
    <row r="48" spans="1:7" x14ac:dyDescent="0.3">
      <c r="A48" t="s">
        <v>59</v>
      </c>
      <c r="B48">
        <v>1591</v>
      </c>
      <c r="D48" t="s">
        <v>44</v>
      </c>
      <c r="E48" s="2" t="s">
        <v>56</v>
      </c>
      <c r="F48" t="s">
        <v>57</v>
      </c>
    </row>
    <row r="49" spans="1:5" x14ac:dyDescent="0.3">
      <c r="A49" t="s">
        <v>68</v>
      </c>
      <c r="B49">
        <v>723.4</v>
      </c>
      <c r="D49" t="s">
        <v>44</v>
      </c>
      <c r="E49" s="2" t="s">
        <v>67</v>
      </c>
    </row>
    <row r="50" spans="1:5" x14ac:dyDescent="0.3">
      <c r="A50" t="s">
        <v>70</v>
      </c>
      <c r="B50">
        <v>1302</v>
      </c>
      <c r="D50" t="s">
        <v>44</v>
      </c>
      <c r="E50" s="2" t="s">
        <v>71</v>
      </c>
    </row>
    <row r="51" spans="1:5" x14ac:dyDescent="0.3">
      <c r="A51" t="s">
        <v>60</v>
      </c>
      <c r="B51" s="1">
        <f>B44/$B$43</f>
        <v>0.79045575872477369</v>
      </c>
      <c r="C51" s="1"/>
      <c r="D51" t="s">
        <v>43</v>
      </c>
    </row>
    <row r="52" spans="1:5" x14ac:dyDescent="0.3">
      <c r="A52" t="s">
        <v>61</v>
      </c>
      <c r="B52" s="1">
        <f t="shared" ref="B52:B57" si="5">B45/$B$43</f>
        <v>1.3069074762391799</v>
      </c>
      <c r="C52" s="1"/>
      <c r="D52" t="s">
        <v>43</v>
      </c>
    </row>
    <row r="53" spans="1:5" x14ac:dyDescent="0.3">
      <c r="A53" t="s">
        <v>51</v>
      </c>
      <c r="B53" s="1">
        <f t="shared" si="5"/>
        <v>1.3309634877474827</v>
      </c>
      <c r="C53" s="1"/>
      <c r="D53" t="s">
        <v>43</v>
      </c>
    </row>
    <row r="54" spans="1:5" x14ac:dyDescent="0.3">
      <c r="A54" t="s">
        <v>58</v>
      </c>
      <c r="B54" s="1">
        <f t="shared" si="5"/>
        <v>0.51305078121751857</v>
      </c>
      <c r="D54" t="s">
        <v>43</v>
      </c>
    </row>
    <row r="55" spans="1:5" x14ac:dyDescent="0.3">
      <c r="A55" t="s">
        <v>59</v>
      </c>
      <c r="B55" s="1">
        <f t="shared" si="5"/>
        <v>1.3229559042416079</v>
      </c>
      <c r="D55" t="s">
        <v>43</v>
      </c>
    </row>
    <row r="56" spans="1:5" x14ac:dyDescent="0.3">
      <c r="A56" t="s">
        <v>68</v>
      </c>
      <c r="B56" s="1">
        <f t="shared" si="5"/>
        <v>0.60152501642261413</v>
      </c>
      <c r="D56" t="s">
        <v>43</v>
      </c>
    </row>
    <row r="57" spans="1:5" x14ac:dyDescent="0.3">
      <c r="A57" t="s">
        <v>70</v>
      </c>
      <c r="B57" s="1">
        <f t="shared" si="5"/>
        <v>1.0826452465886698</v>
      </c>
      <c r="D57" t="s">
        <v>43</v>
      </c>
    </row>
  </sheetData>
  <hyperlinks>
    <hyperlink ref="E4" r:id="rId1" display="https://doi.org/10.1358/mf.2003.25.7.778092" xr:uid="{279114C6-6B11-43BF-B1F1-DBC808DF9B6E}"/>
    <hyperlink ref="E30" r:id="rId2" display="https://doi.org/10.1007%2Fs40262-017-0553-1" xr:uid="{B353863A-C651-4073-8560-33A2BD1C72D2}"/>
    <hyperlink ref="E5" r:id="rId3" display="https://doi.org/10.1358/mf.2003.25.7.778092" xr:uid="{DE45944C-B6E0-48BA-BBAE-C69A4B6AB787}"/>
    <hyperlink ref="E31" r:id="rId4" display="https://doi.org/10.1007%2Fs40262-017-0553-1" xr:uid="{519E31D1-FC47-4B89-A285-D61B222C6AAE}"/>
    <hyperlink ref="E6" r:id="rId5" xr:uid="{E68E0BEC-0619-426C-885C-92660665D683}"/>
    <hyperlink ref="E44" r:id="rId6" xr:uid="{6FA1C5BA-1867-4A3D-8764-738EF6735098}"/>
    <hyperlink ref="E29" r:id="rId7" display="https://doi.org/10.1007%2Fs40262-017-0553-1" xr:uid="{01E44D19-7C99-4D39-BEA4-CBAD8A250B60}"/>
    <hyperlink ref="E45" r:id="rId8" xr:uid="{9AFB3987-93E7-4FBE-B09A-2677D6515705}"/>
    <hyperlink ref="E46" r:id="rId9" xr:uid="{05AF5B84-32E8-4030-8284-0C583A037289}"/>
    <hyperlink ref="E48" r:id="rId10" display="https://doi.org/10.1097/ftd.0b013e3181d5881f" xr:uid="{C16C977F-3049-4EF5-8208-6AC4851DA767}"/>
    <hyperlink ref="E28" r:id="rId11" xr:uid="{1BB30712-83EB-4BB5-9554-A23182A88C5E}"/>
    <hyperlink ref="E27" r:id="rId12" display="https://doi.org/10.1002/ana.410030105" xr:uid="{4CE9677E-3AE4-447F-AB64-3E9682D5B5FC}"/>
    <hyperlink ref="E25" r:id="rId13" display="https://doi.org/10.1111/j.1365-2710.1995.tb00651.x" xr:uid="{50D79758-86BD-4FC8-B7C3-E61C380656E0}"/>
    <hyperlink ref="E26" r:id="rId14" display="https://doi.org/10.1111/j.1365-2710.1995.tb00651.x" xr:uid="{A19CD69B-610F-40A7-A053-CC5D295EC2F9}"/>
    <hyperlink ref="E49" r:id="rId15" display="https://doi.org/10.1097/ftd.0000000000000875" xr:uid="{4403C239-6002-4DD1-AC40-CE5AFB924B27}"/>
    <hyperlink ref="G44" r:id="rId16" display="https://doi.org/10.1007/s00204-017-1930-0" xr:uid="{90E8F487-F145-4B85-8E98-A70846555AEB}"/>
    <hyperlink ref="E50" r:id="rId17" display="https://doi.org/10.1111/j.1365-2125.1995.tb05722.x" xr:uid="{9CD12C03-A514-4F3E-B8D7-7AD3D510D206}"/>
    <hyperlink ref="E11" r:id="rId18" xr:uid="{D42A69C1-2435-4DB4-BEFD-4AB6DF053500}"/>
    <hyperlink ref="E12" r:id="rId19" xr:uid="{48AC6A07-2506-45A7-B9A7-79AB72AAABF0}"/>
    <hyperlink ref="E7" r:id="rId20" xr:uid="{3C5932ED-4D0E-4068-A7EE-27B9C8330A49}"/>
    <hyperlink ref="E8:E10" r:id="rId21" display="https://doi.org/10.1080/15563650.2022.2114361" xr:uid="{A322B5FA-2C8C-4DE5-80D3-723DD2CFE89F}"/>
    <hyperlink ref="E16:E19" r:id="rId22" display="https://doi.org/10.1080/15563650.2022.2114361" xr:uid="{56FCF2CB-E83F-48A1-8BF0-6341B8CA2B93}"/>
    <hyperlink ref="E13" r:id="rId23" display="https://doi.org/10.1358/mf.2003.25.7.778092" xr:uid="{7556DE25-3989-4254-89BF-4934D4CE23F2}"/>
    <hyperlink ref="E14" r:id="rId24" display="https://doi.org/10.1358/mf.2003.25.7.778092" xr:uid="{7FF9F6FC-F3B0-4214-94AB-C4A2D827320F}"/>
    <hyperlink ref="E15" r:id="rId25" xr:uid="{B2FCE03B-B548-406E-8445-180243CFB164}"/>
  </hyperlinks>
  <pageMargins left="0.7" right="0.7" top="0.75" bottom="0.75" header="0.3" footer="0.3"/>
  <pageSetup paperSize="9" orientation="portrait" verticalDpi="0" r:id="rId2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4FB35-EB7A-43FA-9F0A-6EAA63263F99}">
  <dimension ref="A1:G36"/>
  <sheetViews>
    <sheetView zoomScaleNormal="100" workbookViewId="0">
      <selection activeCell="B16" sqref="B16"/>
    </sheetView>
  </sheetViews>
  <sheetFormatPr baseColWidth="10" defaultColWidth="8.88671875" defaultRowHeight="14.4" x14ac:dyDescent="0.3"/>
  <cols>
    <col min="1" max="1" width="61.88671875" bestFit="1" customWidth="1"/>
    <col min="3" max="3" width="9.44140625" customWidth="1"/>
  </cols>
  <sheetData>
    <row r="1" spans="1:7" x14ac:dyDescent="0.3">
      <c r="A1" s="6" t="s">
        <v>94</v>
      </c>
    </row>
    <row r="2" spans="1:7" x14ac:dyDescent="0.3">
      <c r="A2" s="2" t="s">
        <v>129</v>
      </c>
      <c r="B2" t="s">
        <v>123</v>
      </c>
      <c r="D2" t="s">
        <v>122</v>
      </c>
      <c r="E2" t="s">
        <v>124</v>
      </c>
    </row>
    <row r="3" spans="1:7" x14ac:dyDescent="0.3">
      <c r="A3" t="s">
        <v>104</v>
      </c>
      <c r="B3">
        <v>160.16999999999999</v>
      </c>
      <c r="C3">
        <v>160.16999999999999</v>
      </c>
      <c r="D3">
        <v>160.16999999999999</v>
      </c>
      <c r="E3">
        <v>160.16999999999999</v>
      </c>
      <c r="F3" t="s">
        <v>107</v>
      </c>
    </row>
    <row r="4" spans="1:7" x14ac:dyDescent="0.3">
      <c r="A4" t="s">
        <v>95</v>
      </c>
      <c r="B4">
        <v>6.1</v>
      </c>
      <c r="C4">
        <v>6.1</v>
      </c>
      <c r="D4">
        <v>6.1</v>
      </c>
      <c r="E4">
        <v>6.1</v>
      </c>
    </row>
    <row r="5" spans="1:7" x14ac:dyDescent="0.3">
      <c r="A5" t="s">
        <v>96</v>
      </c>
      <c r="B5">
        <v>580</v>
      </c>
      <c r="C5">
        <v>580</v>
      </c>
      <c r="D5">
        <v>580</v>
      </c>
      <c r="E5">
        <v>580</v>
      </c>
    </row>
    <row r="6" spans="1:7" x14ac:dyDescent="0.3">
      <c r="A6" t="s">
        <v>99</v>
      </c>
      <c r="B6">
        <v>0.06</v>
      </c>
      <c r="C6">
        <v>0.06</v>
      </c>
      <c r="D6">
        <v>0.04</v>
      </c>
      <c r="E6">
        <v>65</v>
      </c>
      <c r="G6" t="s">
        <v>102</v>
      </c>
    </row>
    <row r="7" spans="1:7" x14ac:dyDescent="0.3">
      <c r="A7" t="s">
        <v>98</v>
      </c>
      <c r="B7">
        <v>60</v>
      </c>
      <c r="C7">
        <v>60</v>
      </c>
      <c r="D7">
        <v>60</v>
      </c>
      <c r="E7">
        <v>60</v>
      </c>
      <c r="G7" t="s">
        <v>103</v>
      </c>
    </row>
    <row r="8" spans="1:7" x14ac:dyDescent="0.3">
      <c r="A8" t="s">
        <v>100</v>
      </c>
      <c r="B8">
        <v>5</v>
      </c>
      <c r="C8">
        <v>5</v>
      </c>
      <c r="D8">
        <v>5</v>
      </c>
      <c r="E8">
        <v>5</v>
      </c>
      <c r="G8" t="s">
        <v>101</v>
      </c>
    </row>
    <row r="9" spans="1:7" x14ac:dyDescent="0.3">
      <c r="A9" t="s">
        <v>97</v>
      </c>
      <c r="B9">
        <v>3.54</v>
      </c>
      <c r="C9">
        <f>C7*C6</f>
        <v>3.5999999999999996</v>
      </c>
      <c r="D9">
        <v>2.5</v>
      </c>
      <c r="E9">
        <f>E7*E6</f>
        <v>3900</v>
      </c>
      <c r="G9" t="s">
        <v>108</v>
      </c>
    </row>
    <row r="10" spans="1:7" x14ac:dyDescent="0.3">
      <c r="A10" t="s">
        <v>110</v>
      </c>
      <c r="B10">
        <f>B9/B8</f>
        <v>0.70799999999999996</v>
      </c>
      <c r="C10">
        <f t="shared" ref="C10:E10" si="0">C9/C8</f>
        <v>0.72</v>
      </c>
      <c r="D10">
        <f t="shared" si="0"/>
        <v>0.5</v>
      </c>
      <c r="E10">
        <f t="shared" si="0"/>
        <v>780</v>
      </c>
      <c r="G10" t="s">
        <v>109</v>
      </c>
    </row>
    <row r="11" spans="1:7" x14ac:dyDescent="0.3">
      <c r="A11" t="s">
        <v>110</v>
      </c>
      <c r="B11">
        <f>B10/B3</f>
        <v>4.4203034276081663E-3</v>
      </c>
      <c r="C11">
        <f t="shared" ref="C11:E11" si="1">C10/C3</f>
        <v>4.4952238246862711E-3</v>
      </c>
      <c r="D11">
        <f t="shared" si="1"/>
        <v>3.1216832115876884E-3</v>
      </c>
      <c r="E11">
        <f t="shared" si="1"/>
        <v>4.8698258100767937</v>
      </c>
      <c r="G11" t="s">
        <v>111</v>
      </c>
    </row>
    <row r="12" spans="1:7" x14ac:dyDescent="0.3">
      <c r="A12" t="s">
        <v>110</v>
      </c>
      <c r="B12">
        <f>B11*1000</f>
        <v>4.4203034276081663</v>
      </c>
      <c r="C12">
        <f t="shared" ref="C12:E12" si="2">C11*1000</f>
        <v>4.4952238246862715</v>
      </c>
      <c r="D12">
        <f t="shared" si="2"/>
        <v>3.1216832115876882</v>
      </c>
      <c r="E12">
        <f t="shared" si="2"/>
        <v>4869.8258100767935</v>
      </c>
      <c r="G12" t="s">
        <v>112</v>
      </c>
    </row>
    <row r="15" spans="1:7" x14ac:dyDescent="0.3">
      <c r="A15" s="6" t="s">
        <v>113</v>
      </c>
    </row>
    <row r="16" spans="1:7" x14ac:dyDescent="0.3">
      <c r="A16" s="2" t="s">
        <v>132</v>
      </c>
      <c r="B16" t="s">
        <v>119</v>
      </c>
      <c r="C16" t="s">
        <v>118</v>
      </c>
      <c r="D16" t="s">
        <v>117</v>
      </c>
    </row>
    <row r="17" spans="1:7" x14ac:dyDescent="0.3">
      <c r="A17" t="s">
        <v>104</v>
      </c>
      <c r="B17">
        <v>220.35</v>
      </c>
      <c r="C17">
        <v>220.35</v>
      </c>
      <c r="D17">
        <v>220.35</v>
      </c>
      <c r="G17" t="s">
        <v>107</v>
      </c>
    </row>
    <row r="18" spans="1:7" x14ac:dyDescent="0.3">
      <c r="A18" t="s">
        <v>116</v>
      </c>
      <c r="B18">
        <v>7.6099999999999996E-3</v>
      </c>
      <c r="C18">
        <v>9.6900000000000007E-3</v>
      </c>
      <c r="D18">
        <f>C18+B18</f>
        <v>1.7299999999999999E-2</v>
      </c>
      <c r="G18" t="s">
        <v>102</v>
      </c>
    </row>
    <row r="19" spans="1:7" x14ac:dyDescent="0.3">
      <c r="A19" t="s">
        <v>98</v>
      </c>
      <c r="B19">
        <v>60</v>
      </c>
      <c r="C19">
        <v>60</v>
      </c>
      <c r="D19">
        <v>60</v>
      </c>
      <c r="G19" t="s">
        <v>103</v>
      </c>
    </row>
    <row r="20" spans="1:7" x14ac:dyDescent="0.3">
      <c r="A20" t="s">
        <v>100</v>
      </c>
      <c r="B20">
        <v>5</v>
      </c>
      <c r="C20">
        <v>5</v>
      </c>
      <c r="D20">
        <v>5</v>
      </c>
      <c r="G20" t="s">
        <v>101</v>
      </c>
    </row>
    <row r="21" spans="1:7" x14ac:dyDescent="0.3">
      <c r="A21" t="s">
        <v>115</v>
      </c>
      <c r="B21">
        <f>B18*B19</f>
        <v>0.45659999999999995</v>
      </c>
      <c r="C21">
        <f t="shared" ref="C21" si="3">C18*C19</f>
        <v>0.58140000000000003</v>
      </c>
      <c r="D21">
        <f>D18*D19</f>
        <v>1.038</v>
      </c>
      <c r="G21" t="s">
        <v>108</v>
      </c>
    </row>
    <row r="22" spans="1:7" x14ac:dyDescent="0.3">
      <c r="A22" t="s">
        <v>110</v>
      </c>
      <c r="B22">
        <f>B21/B20</f>
        <v>9.1319999999999985E-2</v>
      </c>
      <c r="C22">
        <f t="shared" ref="C22:D22" si="4">C21/C20</f>
        <v>0.11628000000000001</v>
      </c>
      <c r="D22">
        <f t="shared" si="4"/>
        <v>0.20760000000000001</v>
      </c>
      <c r="G22" t="s">
        <v>109</v>
      </c>
    </row>
    <row r="23" spans="1:7" x14ac:dyDescent="0.3">
      <c r="A23" t="s">
        <v>110</v>
      </c>
      <c r="B23">
        <f>B22/B17</f>
        <v>4.1443158611300198E-4</v>
      </c>
      <c r="C23">
        <f t="shared" ref="C23:D23" si="5">C22/C17</f>
        <v>5.2770592239618792E-4</v>
      </c>
      <c r="D23">
        <f t="shared" si="5"/>
        <v>9.4213750850918995E-4</v>
      </c>
      <c r="G23" t="s">
        <v>111</v>
      </c>
    </row>
    <row r="24" spans="1:7" x14ac:dyDescent="0.3">
      <c r="A24" t="s">
        <v>110</v>
      </c>
      <c r="B24">
        <f>B23*1000</f>
        <v>0.41443158611300196</v>
      </c>
      <c r="C24">
        <f t="shared" ref="C24:D24" si="6">C23*1000</f>
        <v>0.52770592239618797</v>
      </c>
      <c r="D24">
        <f t="shared" si="6"/>
        <v>0.94213750850918998</v>
      </c>
      <c r="G24" t="s">
        <v>112</v>
      </c>
    </row>
    <row r="27" spans="1:7" x14ac:dyDescent="0.3">
      <c r="A27" s="6" t="s">
        <v>114</v>
      </c>
    </row>
    <row r="28" spans="1:7" x14ac:dyDescent="0.3">
      <c r="A28" s="2" t="s">
        <v>130</v>
      </c>
      <c r="B28" t="s">
        <v>121</v>
      </c>
      <c r="C28" t="s">
        <v>120</v>
      </c>
      <c r="D28" t="s">
        <v>117</v>
      </c>
      <c r="E28" t="s">
        <v>131</v>
      </c>
      <c r="F28" s="2" t="s">
        <v>125</v>
      </c>
    </row>
    <row r="29" spans="1:7" x14ac:dyDescent="0.3">
      <c r="A29" t="s">
        <v>104</v>
      </c>
      <c r="B29">
        <v>289.54000000000002</v>
      </c>
      <c r="C29">
        <v>289.54000000000002</v>
      </c>
      <c r="D29">
        <v>289.54000000000002</v>
      </c>
      <c r="E29">
        <v>289.54000000000002</v>
      </c>
      <c r="F29">
        <v>289.54000000000002</v>
      </c>
      <c r="G29" t="s">
        <v>107</v>
      </c>
    </row>
    <row r="30" spans="1:7" x14ac:dyDescent="0.3">
      <c r="A30" t="s">
        <v>116</v>
      </c>
      <c r="B30">
        <v>6.8999999999999999E-3</v>
      </c>
      <c r="C30">
        <v>1.6500000000000001E-2</v>
      </c>
      <c r="D30">
        <v>0.52559999999999996</v>
      </c>
      <c r="G30" t="s">
        <v>102</v>
      </c>
    </row>
    <row r="31" spans="1:7" x14ac:dyDescent="0.3">
      <c r="A31" t="s">
        <v>98</v>
      </c>
      <c r="B31">
        <v>60</v>
      </c>
      <c r="C31">
        <v>60</v>
      </c>
      <c r="D31">
        <v>60</v>
      </c>
      <c r="G31" t="s">
        <v>103</v>
      </c>
    </row>
    <row r="32" spans="1:7" x14ac:dyDescent="0.3">
      <c r="A32" t="s">
        <v>100</v>
      </c>
      <c r="B32">
        <v>5</v>
      </c>
      <c r="C32">
        <v>5</v>
      </c>
      <c r="D32">
        <v>5</v>
      </c>
      <c r="G32" t="s">
        <v>101</v>
      </c>
    </row>
    <row r="33" spans="1:7" x14ac:dyDescent="0.3">
      <c r="A33" t="s">
        <v>115</v>
      </c>
      <c r="B33">
        <f>B30*B31</f>
        <v>0.41399999999999998</v>
      </c>
      <c r="C33">
        <f t="shared" ref="C33:D33" si="7">C30*C31</f>
        <v>0.99</v>
      </c>
      <c r="D33">
        <f t="shared" si="7"/>
        <v>31.535999999999998</v>
      </c>
      <c r="G33" t="s">
        <v>108</v>
      </c>
    </row>
    <row r="34" spans="1:7" x14ac:dyDescent="0.3">
      <c r="A34" t="s">
        <v>110</v>
      </c>
      <c r="B34">
        <f>B33/B32</f>
        <v>8.2799999999999999E-2</v>
      </c>
      <c r="C34">
        <f t="shared" ref="C34:D34" si="8">C33/C32</f>
        <v>0.19800000000000001</v>
      </c>
      <c r="D34">
        <f t="shared" si="8"/>
        <v>6.3071999999999999</v>
      </c>
      <c r="E34">
        <v>0.3</v>
      </c>
      <c r="F34">
        <v>0.218</v>
      </c>
      <c r="G34" t="s">
        <v>109</v>
      </c>
    </row>
    <row r="35" spans="1:7" x14ac:dyDescent="0.3">
      <c r="A35" t="s">
        <v>110</v>
      </c>
      <c r="B35">
        <f>B34/B29</f>
        <v>2.8597085031429161E-4</v>
      </c>
      <c r="C35">
        <f t="shared" ref="C35:F35" si="9">C34/C29</f>
        <v>6.8384333770808866E-4</v>
      </c>
      <c r="D35">
        <f t="shared" si="9"/>
        <v>2.1783518684810387E-2</v>
      </c>
      <c r="E35">
        <f t="shared" si="9"/>
        <v>1.0361262692546798E-3</v>
      </c>
      <c r="F35">
        <f t="shared" si="9"/>
        <v>7.5291842232506727E-4</v>
      </c>
      <c r="G35" t="s">
        <v>111</v>
      </c>
    </row>
    <row r="36" spans="1:7" x14ac:dyDescent="0.3">
      <c r="A36" t="s">
        <v>110</v>
      </c>
      <c r="B36">
        <f>B35*1000</f>
        <v>0.28597085031429159</v>
      </c>
      <c r="C36">
        <f t="shared" ref="C36:E36" si="10">C35*1000</f>
        <v>0.68384333770808869</v>
      </c>
      <c r="D36">
        <f t="shared" si="10"/>
        <v>21.783518684810389</v>
      </c>
      <c r="E36">
        <f t="shared" si="10"/>
        <v>1.0361262692546798</v>
      </c>
      <c r="F36">
        <f>F35*1000</f>
        <v>0.75291842232506723</v>
      </c>
      <c r="G36" t="s">
        <v>112</v>
      </c>
    </row>
  </sheetData>
  <hyperlinks>
    <hyperlink ref="F28" r:id="rId1" xr:uid="{C80BB038-EFAE-4D91-890F-5883D0818243}"/>
    <hyperlink ref="A2" r:id="rId2" display="https://www.google.com/url?sa=i&amp;rct=j&amp;q=&amp;esrc=s&amp;source=web&amp;cd=&amp;cad=rja&amp;uact=8&amp;ved=0CAQQw7AJahcKEwig1MSKodf8AhUAAAAAHQAAAAAQAw&amp;url=https%3A%2F%2Fhealth.ec.europa.eu%2Fsystem%2Ffiles%2F2016-11%2Fsccs_o_034_0.pdf&amp;psig=AOvVaw0oz0vAslVZ1o3tARCBuuGz&amp;ust=1674342251163907" xr:uid="{9704DACD-A35F-41FE-880B-0F0633BF05E0}"/>
    <hyperlink ref="A28" r:id="rId3" xr:uid="{303766A5-1148-4CD8-9006-BB95C30661CD}"/>
    <hyperlink ref="A16" r:id="rId4" xr:uid="{D97F7422-A0A1-437E-A22E-B18FB4F70556}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Table S1</vt:lpstr>
      <vt:lpstr>Cmax drugs</vt:lpstr>
      <vt:lpstr>Cmax cosmetics</vt:lpstr>
      <vt:lpstr>Info!_ftn1</vt:lpstr>
      <vt:lpstr>Info!_Hlk146095718</vt:lpstr>
    </vt:vector>
  </TitlesOfParts>
  <Company>Universiteit Leiden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Kunnen, S.J.</dc:creator>
  <cp:lastModifiedBy>Sonja von Aulock</cp:lastModifiedBy>
  <dcterms:created xsi:type="dcterms:W3CDTF">2022-10-11T20:01:37Z</dcterms:created>
  <dcterms:modified xsi:type="dcterms:W3CDTF">2024-02-20T08:15:37Z</dcterms:modified>
</cp:coreProperties>
</file>